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58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<sst xmlns="http://schemas.openxmlformats.org/spreadsheetml/2006/main" count="217" uniqueCount="213">
  <si>
    <t>\2000000000\\\ \</t>
  </si>
  <si>
    <t>БЕЗВОЗМЕЗДНЫЕ ПОСТУПЛЕНИЯ ОТ ДРУГИХ БЮДЖЕТОВ БЮДЖЕТНОЙ СИСТЕМЫ РОССИЙСКОЙ ФЕДЕРАЦИИ</t>
  </si>
  <si>
    <t>\2020000000\\\ \</t>
  </si>
  <si>
    <t>Дотации бюджетам субъектов Российской Федерации и муниципальных образований</t>
  </si>
  <si>
    <t>Дотации бюджетам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</si>
  <si>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</si>
  <si>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</si>
  <si>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</si>
  <si>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</si>
  <si>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</si>
  <si>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\2190000000\\\ \</t>
  </si>
  <si>
    <t>БЕЗВОЗМЕЗДНЫЕ ПОСТУПЛЕНИЯ - ВСЕГО</t>
  </si>
  <si>
    <t>в тыс. рублей</t>
  </si>
  <si>
    <t>Код бюджетной классификации Российской Федерации</t>
  </si>
  <si>
    <t>Наименование кода группы, подгруппы, статьи, подстатьи, элемента, подвида доходов, классификации операций сектора государственного управления, относящихся к доходам бюджетов</t>
  </si>
  <si>
    <t>1 00 00000 00 0000 000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</si>
  <si>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</si>
  <si>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</si>
  <si>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</si>
  <si>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</si>
  <si>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</si>
  <si>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</si>
  <si>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1 06 00000 00 0000 000</t>
  </si>
  <si>
    <t>НАЛОГИ НА ИМУЩЕСТВО</t>
  </si>
  <si>
    <t>1 06 06000 00 0000 110</t>
  </si>
  <si>
    <t>Земельный налог</t>
  </si>
  <si>
    <t>НАЛОГИ, СБОРЫ И РЕГУЛЯРНЫЕ ПЛАТЕЖИ ЗА ПОЛЬЗОВАНИЕ ПРИРОДНЫМИ РЕСУРСАМИ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</si>
  <si>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</si>
  <si>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</si>
  <si>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1 11 05012 04 0000 120</t>
  </si>
  <si>
    <t>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</si>
  <si>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</si>
  <si>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</si>
  <si>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</si>
  <si>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1 11 09034 04 0000 120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</si>
  <si>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</si>
  <si>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ПЛАТЕЖИ ПРИ ПОЛЬЗОВАНИИ ПРИРОДНЫМИ РЕСУРСАМИ</t>
  </si>
  <si>
    <t>1 13 00000 00 0000 000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</si>
  <si>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</si>
  <si>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</si>
  <si>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</si>
  <si>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</si>
  <si>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</si>
  <si>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</si>
  <si>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Итого доходов</t>
  </si>
  <si>
    <t>городского округа город Октябрьский Республики Башкортостан</t>
  </si>
  <si>
    <t xml:space="preserve">Информация об исполнении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</si>
  <si>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Налог на добычу общераспространенных полезных ископаемых</t>
  </si>
  <si>
    <t>\2180000000\\\ \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</si>
  <si>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</si>
  <si>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1 01 00000 00 0000 000</t>
  </si>
  <si>
    <t>1 07 01020 01 0000 110</t>
  </si>
  <si>
    <t>1 14 02043 04 0000 410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</si>
  <si>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</si>
  <si>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</si>
  <si>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1 14 06024 04 0000 430</t>
  </si>
  <si>
    <t>1 01 02000 01 0000 110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</si>
  <si>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</si>
  <si>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</si>
  <si>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1 08 07150 01 0000 110</t>
  </si>
  <si>
    <t>Государственная пошлина за выдачу разрешения на установку рекламной конструкции</t>
  </si>
  <si>
    <t>1 11 00000 00 0000 120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</si>
  <si>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</si>
  <si>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</si>
  <si>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</si>
  <si>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</si>
  <si>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</si>
  <si>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</si>
  <si>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1 17 01040 04 0000 180</t>
  </si>
  <si>
    <t>1 17 05040 04 0000 180</t>
  </si>
  <si>
    <t>Прочие неналоговые доходы бюджетов городских округов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</si>
  <si>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</si>
  <si>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</si>
  <si>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</si>
  <si>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1 03 00000 00 0000 000</t>
  </si>
  <si>
    <t>НАЛОГИ НА ТОВАРЫ (РАБОТЫ, УСЛУГИ), РЕАЛИЗУЕМЫЕ НА ТЕРРИТОРИИ РОССИЙСКОЙ ФЕДЕРАЦИИ</t>
  </si>
  <si>
    <t>1 05 00000 00 0000 110</t>
  </si>
  <si>
    <t>1 05 01011 01 0000 110</t>
  </si>
  <si>
    <t>Налог, взимаемый с налогоплательщиков, выбравших в качестве объекта налогообложения  доходы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</si>
  <si>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</si>
  <si>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</si>
  <si>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</si>
  <si>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</si>
  <si>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1 05 02010 02 0000 110</t>
  </si>
  <si>
    <t>1 05 03010 01 0000 110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</si>
  <si>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</si>
  <si>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</si>
  <si>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</si>
  <si>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</si>
  <si>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1 08 00000 00 0000 000</t>
  </si>
  <si>
    <t>1 12 00000 00 0000 120</t>
  </si>
  <si>
    <t>1 12 01010 01 0000 120</t>
  </si>
  <si>
    <t>Плата за выбросы загрязняющих веществ в атмосферный воздух стационарными объектами</t>
  </si>
  <si>
    <t>1 12 01040 01 0000 120</t>
  </si>
  <si>
    <t>Плата за размещение отходов производства и потребления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</si>
  <si>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</si>
  <si>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</si>
  <si>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1 13 02994 04 0000 130</t>
  </si>
  <si>
    <t>Прочие доходы от компенсации затрат бюджетов городских округов</t>
  </si>
  <si>
    <t>Невыясненные поступления , зачисляемые в бюджеты городских округов</t>
  </si>
  <si>
    <t>Дотации на выравнивание бюджетной обеспеченности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</si>
  <si>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</si>
  <si>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1 07 00000 00 0000 000</t>
  </si>
  <si>
    <t>1 05 01000 00 0000 110</t>
  </si>
  <si>
    <t>Налог, взимаемый в связи с применением упрощенной системы налогообложения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</si>
  <si>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</si>
  <si>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1 14 06312 04 0000 430</t>
  </si>
  <si>
    <t>\2070000000\\\ \</t>
  </si>
  <si>
    <t>ПРОЧИЕ БЕЗВОЗМЕЗДНЫЕ ПОСТУПЛЕНИЯ</t>
  </si>
  <si>
    <t>\2021000000\\\ \</t>
  </si>
  <si>
    <t>\2021500100\\\ \</t>
  </si>
  <si>
    <t>\2021500200\\\ \</t>
  </si>
  <si>
    <t>\2022000000\\\ \</t>
  </si>
  <si>
    <t>\2022021600\\\ \</t>
  </si>
  <si>
    <t>\2022999900\\\ \</t>
  </si>
  <si>
    <t>\2022555500\\\ \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</si>
  <si>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</si>
  <si>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\2023000000\\\ \</t>
  </si>
  <si>
    <t>\2023002400\\\ \</t>
  </si>
  <si>
    <t>\2023002900\\\ \</t>
  </si>
  <si>
    <t>\2023508200\\\ \</t>
  </si>
  <si>
    <t>Уточненный план</t>
  </si>
  <si>
    <t>\2022999800\\\ \</t>
  </si>
  <si>
    <t>Субсидии бюджетам на финансовое обеспечение отдельных полномочий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</si>
  <si>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</si>
  <si>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1 06 02010 02 0000 110</t>
  </si>
  <si>
    <t>Налог на имущество организаций по имуществу, не входящему в Единую систему газоснабжения</t>
  </si>
  <si>
    <t>\2022549700\\\ \</t>
  </si>
  <si>
    <t>Субсидии бюджетам на реализацию мероприятий по обеспечению жильем молодых семей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</si>
  <si>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</si>
  <si>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1 08 07173 01 0000 110</t>
  </si>
  <si>
    <t>\2023512000\\\ \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</si>
  <si>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</si>
  <si>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\2023546900\\\ \</t>
  </si>
  <si>
    <t>Субвенции бюджетам на проведение Всероссийской переписи населения 2020 года</t>
  </si>
  <si>
    <t>\2022530400\\\ \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</si>
  <si>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</si>
  <si>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\2024000000\\\ \</t>
  </si>
  <si>
    <t>Иные межбюджетные трансферты</t>
  </si>
  <si>
    <t>\2024530300\\\ \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</si>
  <si>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</si>
  <si>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1 12 01 070 01 0000 120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</si>
  <si>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</si>
  <si>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Субсидии бюджетам на поддержку отрасли культуры</t>
  </si>
  <si>
    <t>\2022551900\\\ \</t>
  </si>
  <si>
    <t>1 05 01050 01 0000 110</t>
  </si>
  <si>
    <t>Минимальный налог, зачисляемый в бюджеты субъектов Российской Федерации</t>
  </si>
  <si>
    <t>1 11 05 034 04 0000 120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</si>
  <si>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</si>
  <si>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1 11 09 080 04 0000 120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</si>
  <si>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</si>
  <si>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1 13 02 064 04 0000 130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</si>
  <si>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</si>
  <si>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1 14 02 042 04 6006 440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</si>
  <si>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 (доходы от сдачи металлолома)</t>
  </si>
  <si>
    <t>1 14 02 042 04 6007 440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</si>
  <si>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 (доходы от сдачи макулатуры)</t>
  </si>
  <si>
    <t>1 14 02 043 04 6006 440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</si>
  <si>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 (доходы от сдачи металлолома)</t>
  </si>
  <si>
    <t>1 14 06 324 04 0000 430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</si>
  <si>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округов</t>
  </si>
  <si>
    <t>1 17 15 020 04 0000 150</t>
  </si>
  <si>
    <t>Инициативные платежи, зачисляемые в бюджеты городских округов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</si>
  <si>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</si>
  <si>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</si>
  <si>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1 03 02241 01 0000 110</t>
  </si>
  <si>
    <t>1 03 02251 01 0000 110</t>
  </si>
  <si>
    <t>1 03 02261 01 0000 110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</si>
  <si>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</si>
  <si>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</si>
  <si>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</si>
  <si>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Утвержденный план</t>
  </si>
  <si>
    <t xml:space="preserve">Поступило </t>
  </si>
  <si>
    <t>\2022502104\\\ \</t>
  </si>
  <si>
    <t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</t>
  </si>
  <si>
    <t>\20224999900\\\ \</t>
  </si>
  <si>
    <t>Прочие межбюджетные трансферты, передаваемые бюджетам</t>
  </si>
  <si>
    <t xml:space="preserve">1 09 00 000 00 0000 000
</t>
  </si>
  <si>
    <t xml:space="preserve">ЗАДОЛЖЕННОСТЬ И ПЕРЕРАСЧЕТЫ ПО ОТМЕНЕННЫМ НАЛОГАМ, СБОРАМ И ИНЫМ ОБЯЗАТЕЛЬНЫМ ПЛАТЕЖАМ 
</t>
  </si>
  <si>
    <t>\2021999900\\\ \</t>
  </si>
  <si>
    <t>Прочие дотации</t>
  </si>
  <si>
    <t>\2024517900\\\ \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</si>
  <si>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</si>
  <si>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1 09 04 052 04 0000 110
</t>
  </si>
  <si>
    <t xml:space="preserve">Земельный налог (по обязательствам, возникшим до 1 января 2006 года), мобилизуемый на территориях городских округов </t>
  </si>
  <si>
    <t>% перевыполнения (недовыполнения) утвержденного плана</t>
  </si>
  <si>
    <t>Пояснения отклонений между первоначально утвержденными показателями доходов и их фактическими значениями</t>
  </si>
  <si>
    <t xml:space="preserve">перераспредление средств республиканского и федерального бюджетов на реализацию мероприятий регионального проекта «Жилье Республики Башкортостан» </t>
  </si>
  <si>
    <t>предоставление субвенции по фактической потребности</t>
  </si>
  <si>
    <t>по доходам за 2023 год</t>
  </si>
  <si>
    <t>1 06 02020 02 0000 110</t>
  </si>
  <si>
    <t>Налог на имущество организаций по имуществу, входящему в Единую систему газоснабжения</t>
  </si>
  <si>
    <t>в связи с увеличением объема добычи нерудных строительных материалов</t>
  </si>
  <si>
    <t>поступление незапланированных инициативных платежей от физических и юридических лиц для реализации 13 проектов на территории города</t>
  </si>
  <si>
    <t xml:space="preserve">в связи с поступлением незапланированной суммы задолженности прошлых лет </t>
  </si>
  <si>
    <t>увеличение количества проданных земельных участков</t>
  </si>
  <si>
    <t>снижение налоговой базы и количества налогоплательщиков</t>
  </si>
  <si>
    <t>проведение  аукционов по продаже права на заключение договора аренды на значительную сумму</t>
  </si>
  <si>
    <t>рост налоговой базы и увеличение количества налогоплательщиков</t>
  </si>
  <si>
    <t xml:space="preserve">увеличение объема поступления доходов от уплаты акцизов на нефтепродукты </t>
  </si>
  <si>
    <t>увеличение в связи с ростом фонда заработной платы</t>
  </si>
  <si>
    <t>\20215399000\\\ \</t>
  </si>
  <si>
    <t>Дотации бюджетам на премирование победителей Всероссийского конкурса «Лучшая муниципальная практика»</t>
  </si>
  <si>
    <t>\20216549000\\\ \</t>
  </si>
  <si>
    <t>Дотации (гранты) бюджетам за достижение показателей деятельности органов местного самоуправления</t>
  </si>
  <si>
    <t>\2022529900\\\ \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</si>
  <si>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«Увековечение памяти погибших при защите Отечества на 2019–2024 годы»</t>
  </si>
  <si>
    <t>\2022578600\\\ \</t>
  </si>
  <si>
    <t>Субсидии бюджетам городских округов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</si>
  <si>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предоставление субсидии по фактической потребности</t>
  </si>
  <si>
    <t>сокращение субсиии</t>
  </si>
  <si>
    <t>допролнительное предоставление субсидии по фактической потребности</t>
  </si>
  <si>
    <t>предоставление межбюджетных трансфертов по итогам конкурсов  «Лучшее муниципальное образование Республики Башкортостан», «Лучший новогодний городок» на территории Республики Башкортостан) и на уплату лизинговых платежей на закупку коммунальной техники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</si>
</sst>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_-* #,##0.000_р_._-;\-* #,##0.000_р_._-;_-* &quot;-&quot;??_р_._-;_-@_-"/>
    <numFmt numFmtId="182" formatCode="_-* #,##0.0_р_._-;\-* #,##0.0_р_._-;_-* &quot;-&quot;??_р_._-;_-@_-"/>
    <numFmt numFmtId="183" formatCode="#,##0.000"/>
    <numFmt numFmtId="184" formatCode="#,##0.0_ ;[Red]\-#,##0.0\ "/>
  </numFmts>
  <fonts count="5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174" fontId="2" fillId="0" borderId="10" xfId="0" applyNumberFormat="1" applyFont="1" applyFill="1" applyBorder="1" applyAlignment="1">
      <alignment horizontal="right" vertical="top" wrapText="1"/>
    </xf>
    <xf numFmtId="0" fontId="14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174" fontId="9" fillId="0" borderId="10" xfId="0" applyNumberFormat="1" applyFont="1" applyFill="1" applyBorder="1" applyAlignment="1">
      <alignment horizontal="right" vertical="top" wrapText="1"/>
    </xf>
    <xf numFmtId="0" fontId="15" fillId="0" borderId="10" xfId="0" applyFont="1" applyFill="1" applyBorder="1" applyAlignment="1">
      <alignment horizontal="left" vertical="top" wrapText="1"/>
    </xf>
    <xf numFmtId="0" fontId="1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righ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12" fillId="0" borderId="0" xfId="0" applyFont="1" applyFill="1" applyAlignment="1">
      <alignment vertical="top" wrapText="1"/>
    </xf>
    <xf numFmtId="3" fontId="3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174" fontId="3" fillId="0" borderId="0" xfId="0" applyNumberFormat="1" applyFont="1" applyFill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 wrapText="1"/>
    </xf>
    <xf numFmtId="174" fontId="3" fillId="0" borderId="11" xfId="0" applyNumberFormat="1" applyFont="1" applyFill="1" applyBorder="1" applyAlignment="1">
      <alignment horizontal="right" vertical="top" wrapText="1"/>
    </xf>
    <xf numFmtId="174" fontId="2" fillId="0" borderId="11" xfId="0" applyNumberFormat="1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174" fontId="3" fillId="0" borderId="10" xfId="0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174" fontId="9" fillId="0" borderId="11" xfId="0" applyNumberFormat="1" applyFont="1" applyFill="1" applyBorder="1" applyAlignment="1">
      <alignment horizontal="right" vertical="top" wrapText="1"/>
    </xf>
    <xf numFmtId="174" fontId="9" fillId="0" borderId="10" xfId="0" applyNumberFormat="1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left" vertical="top" wrapText="1"/>
    </xf>
    <xf numFmtId="174" fontId="12" fillId="0" borderId="10" xfId="0" applyNumberFormat="1" applyFont="1" applyFill="1" applyBorder="1" applyAlignment="1">
      <alignment horizontal="right" vertical="top" wrapText="1"/>
    </xf>
    <xf numFmtId="3" fontId="2" fillId="0" borderId="0" xfId="0" applyNumberFormat="1" applyFont="1" applyFill="1" applyAlignment="1">
      <alignment vertical="top" wrapText="1"/>
    </xf>
    <xf numFmtId="174" fontId="2" fillId="33" borderId="10" xfId="0" applyNumberFormat="1" applyFont="1" applyFill="1" applyBorder="1" applyAlignment="1">
      <alignment horizontal="right" vertical="top" wrapText="1"/>
    </xf>
    <xf numFmtId="174" fontId="9" fillId="33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tabSelected="1" zoomScale="75" zoomScaleNormal="75" zoomScalePageLayoutView="0" workbookViewId="0" topLeftCell="A1">
      <pane xSplit="7" ySplit="5" topLeftCell="H85" activePane="bottomRight" state="frozen"/>
      <selection pane="topLeft" activeCell="A1" sqref="A1"/>
      <selection pane="topRight" activeCell="H1" sqref="H1"/>
      <selection pane="bottomLeft" activeCell="A6" sqref="A6"/>
      <selection pane="bottomRight" activeCell="B80" sqref="B80"/>
    </sheetView>
  </sheetViews>
  <sheetFormatPr defaultColWidth="9.00390625" defaultRowHeight="12.75"/>
  <cols>
    <col min="1" max="1" width="22.125" style="1" customWidth="1"/>
    <col min="2" max="2" width="65.50390625" style="2" customWidth="1"/>
    <col min="3" max="3" width="15.875" style="12" customWidth="1"/>
    <col min="4" max="4" width="14.625" style="41" customWidth="1"/>
    <col min="5" max="5" width="15.875" style="41" customWidth="1"/>
    <col min="6" max="6" width="14.00390625" style="21" customWidth="1"/>
    <col min="7" max="7" width="40.625" style="12" customWidth="1"/>
    <col min="8" max="8" width="13.625" style="12" customWidth="1"/>
    <col min="9" max="16384" width="8.875" style="12" customWidth="1"/>
  </cols>
  <sheetData>
    <row r="1" spans="1:7" ht="18.75" customHeight="1">
      <c r="A1" s="47" t="s">
        <v>46</v>
      </c>
      <c r="B1" s="47"/>
      <c r="C1" s="47"/>
      <c r="D1" s="47"/>
      <c r="E1" s="47"/>
      <c r="F1" s="47"/>
      <c r="G1" s="47"/>
    </row>
    <row r="2" spans="1:7" ht="18.75" customHeight="1">
      <c r="A2" s="47" t="s">
        <v>45</v>
      </c>
      <c r="B2" s="47"/>
      <c r="C2" s="47"/>
      <c r="D2" s="47"/>
      <c r="E2" s="47"/>
      <c r="F2" s="47"/>
      <c r="G2" s="47"/>
    </row>
    <row r="3" spans="1:7" ht="18.75" customHeight="1">
      <c r="A3" s="47" t="s">
        <v>189</v>
      </c>
      <c r="B3" s="47"/>
      <c r="C3" s="47"/>
      <c r="D3" s="47"/>
      <c r="E3" s="47"/>
      <c r="F3" s="47"/>
      <c r="G3" s="47"/>
    </row>
    <row r="4" spans="1:7" ht="15">
      <c r="A4" s="22"/>
      <c r="D4" s="12"/>
      <c r="E4" s="23"/>
      <c r="F4" s="12"/>
      <c r="G4" s="13" t="s">
        <v>12</v>
      </c>
    </row>
    <row r="5" spans="1:7" ht="32.25" customHeight="1">
      <c r="A5" s="44" t="s">
        <v>13</v>
      </c>
      <c r="B5" s="48" t="s">
        <v>14</v>
      </c>
      <c r="C5" s="44" t="s">
        <v>171</v>
      </c>
      <c r="D5" s="44" t="s">
        <v>121</v>
      </c>
      <c r="E5" s="44" t="s">
        <v>172</v>
      </c>
      <c r="F5" s="45" t="s">
        <v>185</v>
      </c>
      <c r="G5" s="44" t="s">
        <v>186</v>
      </c>
    </row>
    <row r="6" spans="1:7" ht="81.75" customHeight="1">
      <c r="A6" s="44"/>
      <c r="B6" s="49"/>
      <c r="C6" s="44"/>
      <c r="D6" s="44"/>
      <c r="E6" s="44"/>
      <c r="F6" s="46"/>
      <c r="G6" s="44"/>
    </row>
    <row r="7" spans="1:7" ht="15">
      <c r="A7" s="24">
        <v>1</v>
      </c>
      <c r="B7" s="24">
        <v>2</v>
      </c>
      <c r="C7" s="24">
        <v>3</v>
      </c>
      <c r="D7" s="25">
        <v>4</v>
      </c>
      <c r="E7" s="25">
        <v>5</v>
      </c>
      <c r="F7" s="26">
        <v>6</v>
      </c>
      <c r="G7" s="11">
        <v>7</v>
      </c>
    </row>
    <row r="8" spans="1:7" s="15" customFormat="1" ht="15" hidden="1">
      <c r="A8" s="3" t="s">
        <v>15</v>
      </c>
      <c r="B8" s="4" t="s">
        <v>16</v>
      </c>
      <c r="C8" s="42">
        <f>C9+C11+C16+C26+C31+C33+C37+C39+C48+C52+C56+C65+C66</f>
        <v>1291148</v>
      </c>
      <c r="D8" s="42">
        <f>D9+D11+D16+D26+D31+D33+D37+D39+D48+D52+D56+D65+D66</f>
        <v>1579630</v>
      </c>
      <c r="E8" s="42">
        <f>E9+E11+E16+E26+E31+E33+E37+E39+E48+E52+E56+E65+E66</f>
        <v>1697868.3</v>
      </c>
      <c r="F8" s="27">
        <f>SUM(E8/C8)*100-100</f>
        <v>31.50067226994892</v>
      </c>
      <c r="G8" s="14"/>
    </row>
    <row r="9" spans="1:7" s="15" customFormat="1" ht="15" hidden="1">
      <c r="A9" s="3" t="s">
        <v>50</v>
      </c>
      <c r="B9" s="4" t="s">
        <v>17</v>
      </c>
      <c r="C9" s="42">
        <f>SUM(C10)</f>
        <v>621416</v>
      </c>
      <c r="D9" s="42">
        <f>SUM(D10)</f>
        <v>667906</v>
      </c>
      <c r="E9" s="42">
        <f>SUM(E10)</f>
        <v>746149.4</v>
      </c>
      <c r="F9" s="28">
        <f aca="true" t="shared" si="0" ref="F9:F65">SUM(E9/C9)*100-100</f>
        <v>20.072447442614944</v>
      </c>
      <c r="G9" s="16"/>
    </row>
    <row r="10" spans="1:7" ht="30.75" hidden="1">
      <c r="A10" s="6" t="s">
        <v>56</v>
      </c>
      <c r="B10" s="7" t="s">
        <v>18</v>
      </c>
      <c r="C10" s="43">
        <v>621416</v>
      </c>
      <c r="D10" s="43">
        <v>667906</v>
      </c>
      <c r="E10" s="43">
        <v>746149.4</v>
      </c>
      <c r="F10" s="27">
        <f>SUM(E10/C10)*100-100</f>
        <v>20.072447442614944</v>
      </c>
      <c r="G10" s="16" t="s">
        <v>200</v>
      </c>
    </row>
    <row r="11" spans="1:7" s="15" customFormat="1" ht="46.5" hidden="1">
      <c r="A11" s="3" t="s">
        <v>74</v>
      </c>
      <c r="B11" s="4" t="s">
        <v>75</v>
      </c>
      <c r="C11" s="42">
        <f>SUM(C12:C15)</f>
        <v>13979</v>
      </c>
      <c r="D11" s="42">
        <f>SUM(D12:D15)</f>
        <v>15479</v>
      </c>
      <c r="E11" s="42">
        <f>SUM(E12:E15)</f>
        <v>16693.8</v>
      </c>
      <c r="F11" s="28">
        <f t="shared" si="0"/>
        <v>19.420559410544385</v>
      </c>
      <c r="G11" s="16" t="s">
        <v>199</v>
      </c>
    </row>
    <row r="12" spans="1:7" ht="120" customHeight="1" hidden="1">
      <c r="A12" s="6" t="s">
        <v>164</v>
      </c>
      <c r="B12" s="7" t="s">
        <v>163</v>
      </c>
      <c r="C12" s="43">
        <v>6254</v>
      </c>
      <c r="D12" s="43">
        <v>7754</v>
      </c>
      <c r="E12" s="43">
        <v>8650</v>
      </c>
      <c r="F12" s="27">
        <f t="shared" si="0"/>
        <v>38.31148065238247</v>
      </c>
      <c r="G12" s="16"/>
    </row>
    <row r="13" spans="1:7" ht="124.5" hidden="1">
      <c r="A13" s="6" t="s">
        <v>165</v>
      </c>
      <c r="B13" s="7" t="s">
        <v>168</v>
      </c>
      <c r="C13" s="43">
        <v>35</v>
      </c>
      <c r="D13" s="43">
        <v>35</v>
      </c>
      <c r="E13" s="43">
        <v>45.2</v>
      </c>
      <c r="F13" s="27">
        <f t="shared" si="0"/>
        <v>29.142857142857167</v>
      </c>
      <c r="G13" s="16"/>
    </row>
    <row r="14" spans="1:7" ht="124.5" hidden="1">
      <c r="A14" s="6" t="s">
        <v>166</v>
      </c>
      <c r="B14" s="7" t="s">
        <v>169</v>
      </c>
      <c r="C14" s="43">
        <v>7690</v>
      </c>
      <c r="D14" s="43">
        <v>7690</v>
      </c>
      <c r="E14" s="43">
        <v>8940.4</v>
      </c>
      <c r="F14" s="27">
        <f t="shared" si="0"/>
        <v>16.260078023407004</v>
      </c>
      <c r="G14" s="16"/>
    </row>
    <row r="15" spans="1:7" ht="124.5" hidden="1">
      <c r="A15" s="6" t="s">
        <v>167</v>
      </c>
      <c r="B15" s="7" t="s">
        <v>170</v>
      </c>
      <c r="C15" s="43">
        <v>0</v>
      </c>
      <c r="D15" s="43">
        <v>0</v>
      </c>
      <c r="E15" s="43">
        <v>-941.8</v>
      </c>
      <c r="F15" s="27"/>
      <c r="G15" s="16"/>
    </row>
    <row r="16" spans="1:7" s="15" customFormat="1" ht="30.75" hidden="1">
      <c r="A16" s="3" t="s">
        <v>76</v>
      </c>
      <c r="B16" s="4" t="s">
        <v>19</v>
      </c>
      <c r="C16" s="42">
        <f>SUM(C18:C25)</f>
        <v>226346</v>
      </c>
      <c r="D16" s="42">
        <f>SUM(D18:D25)</f>
        <v>263755</v>
      </c>
      <c r="E16" s="42">
        <f>SUM(E18:E25)</f>
        <v>266441</v>
      </c>
      <c r="F16" s="28">
        <f t="shared" si="0"/>
        <v>17.71403073171163</v>
      </c>
      <c r="G16" s="16" t="s">
        <v>198</v>
      </c>
    </row>
    <row r="17" spans="1:7" s="15" customFormat="1" ht="30.75" hidden="1">
      <c r="A17" s="9" t="s">
        <v>103</v>
      </c>
      <c r="B17" s="7" t="s">
        <v>104</v>
      </c>
      <c r="C17" s="43">
        <f>SUM(C18:C22)</f>
        <v>187150</v>
      </c>
      <c r="D17" s="43">
        <f>SUM(D18:D22)</f>
        <v>249619</v>
      </c>
      <c r="E17" s="43">
        <f>SUM(E18:E22)</f>
        <v>252665.5</v>
      </c>
      <c r="F17" s="27">
        <f t="shared" si="0"/>
        <v>35.00694629975956</v>
      </c>
      <c r="G17" s="14"/>
    </row>
    <row r="18" spans="1:7" ht="30.75" hidden="1">
      <c r="A18" s="6" t="s">
        <v>77</v>
      </c>
      <c r="B18" s="7" t="s">
        <v>78</v>
      </c>
      <c r="C18" s="43">
        <v>121986</v>
      </c>
      <c r="D18" s="43">
        <v>166319</v>
      </c>
      <c r="E18" s="43">
        <v>168683.1</v>
      </c>
      <c r="F18" s="27">
        <f t="shared" si="0"/>
        <v>38.28070434312133</v>
      </c>
      <c r="G18" s="16"/>
    </row>
    <row r="19" spans="1:7" ht="46.5" hidden="1">
      <c r="A19" s="6" t="s">
        <v>79</v>
      </c>
      <c r="B19" s="7" t="s">
        <v>80</v>
      </c>
      <c r="C19" s="8">
        <v>0</v>
      </c>
      <c r="D19" s="8">
        <v>0</v>
      </c>
      <c r="E19" s="8">
        <v>0</v>
      </c>
      <c r="F19" s="27" t="e">
        <f t="shared" si="0"/>
        <v>#DIV/0!</v>
      </c>
      <c r="G19" s="16"/>
    </row>
    <row r="20" spans="1:7" ht="46.5" hidden="1">
      <c r="A20" s="6" t="s">
        <v>79</v>
      </c>
      <c r="B20" s="7" t="s">
        <v>80</v>
      </c>
      <c r="C20" s="43">
        <v>0</v>
      </c>
      <c r="D20" s="43">
        <v>0</v>
      </c>
      <c r="E20" s="43">
        <v>-2.1</v>
      </c>
      <c r="F20" s="27"/>
      <c r="G20" s="16"/>
    </row>
    <row r="21" spans="1:7" ht="46.5" hidden="1">
      <c r="A21" s="6" t="s">
        <v>81</v>
      </c>
      <c r="B21" s="7" t="s">
        <v>82</v>
      </c>
      <c r="C21" s="43">
        <v>65164</v>
      </c>
      <c r="D21" s="43">
        <v>83300</v>
      </c>
      <c r="E21" s="43">
        <v>83991</v>
      </c>
      <c r="F21" s="27">
        <f t="shared" si="0"/>
        <v>28.891719354244685</v>
      </c>
      <c r="G21" s="16"/>
    </row>
    <row r="22" spans="1:7" ht="30.75" hidden="1">
      <c r="A22" s="6" t="s">
        <v>145</v>
      </c>
      <c r="B22" s="7" t="s">
        <v>146</v>
      </c>
      <c r="C22" s="43">
        <v>0</v>
      </c>
      <c r="D22" s="43">
        <v>0</v>
      </c>
      <c r="E22" s="43">
        <v>-6.5</v>
      </c>
      <c r="F22" s="27"/>
      <c r="G22" s="16"/>
    </row>
    <row r="23" spans="1:7" ht="30.75" hidden="1">
      <c r="A23" s="6" t="s">
        <v>83</v>
      </c>
      <c r="B23" s="7" t="s">
        <v>20</v>
      </c>
      <c r="C23" s="43">
        <v>0</v>
      </c>
      <c r="D23" s="43">
        <v>0</v>
      </c>
      <c r="E23" s="43">
        <v>-1192.2</v>
      </c>
      <c r="F23" s="27"/>
      <c r="G23" s="16"/>
    </row>
    <row r="24" spans="1:7" ht="21.75" customHeight="1" hidden="1">
      <c r="A24" s="6" t="s">
        <v>84</v>
      </c>
      <c r="B24" s="7" t="s">
        <v>21</v>
      </c>
      <c r="C24" s="43">
        <v>213</v>
      </c>
      <c r="D24" s="43">
        <v>54</v>
      </c>
      <c r="E24" s="43">
        <v>55</v>
      </c>
      <c r="F24" s="27">
        <f t="shared" si="0"/>
        <v>-74.17840375586854</v>
      </c>
      <c r="G24" s="16"/>
    </row>
    <row r="25" spans="1:7" ht="30.75" hidden="1">
      <c r="A25" s="6" t="s">
        <v>85</v>
      </c>
      <c r="B25" s="7" t="s">
        <v>86</v>
      </c>
      <c r="C25" s="43">
        <v>38983</v>
      </c>
      <c r="D25" s="43">
        <v>14082</v>
      </c>
      <c r="E25" s="43">
        <v>14912.7</v>
      </c>
      <c r="F25" s="27">
        <f t="shared" si="0"/>
        <v>-61.74563271169484</v>
      </c>
      <c r="G25" s="16"/>
    </row>
    <row r="26" spans="1:7" s="15" customFormat="1" ht="30.75" hidden="1">
      <c r="A26" s="3" t="s">
        <v>22</v>
      </c>
      <c r="B26" s="4" t="s">
        <v>23</v>
      </c>
      <c r="C26" s="42">
        <f>SUM(C27:C30)</f>
        <v>127610</v>
      </c>
      <c r="D26" s="42">
        <f>SUM(D27:D30)</f>
        <v>149985</v>
      </c>
      <c r="E26" s="42">
        <f>SUM(E27:E30)</f>
        <v>152608.5</v>
      </c>
      <c r="F26" s="28">
        <f t="shared" si="0"/>
        <v>19.589765692343846</v>
      </c>
      <c r="G26" s="16" t="s">
        <v>198</v>
      </c>
    </row>
    <row r="27" spans="1:7" ht="46.5" hidden="1">
      <c r="A27" s="6" t="s">
        <v>87</v>
      </c>
      <c r="B27" s="7" t="s">
        <v>88</v>
      </c>
      <c r="C27" s="43">
        <v>81250</v>
      </c>
      <c r="D27" s="43">
        <v>102875</v>
      </c>
      <c r="E27" s="43">
        <v>105247.1</v>
      </c>
      <c r="F27" s="27">
        <f t="shared" si="0"/>
        <v>29.534892307692303</v>
      </c>
      <c r="G27" s="16"/>
    </row>
    <row r="28" spans="1:7" ht="30.75" hidden="1">
      <c r="A28" s="6" t="s">
        <v>125</v>
      </c>
      <c r="B28" s="7" t="s">
        <v>126</v>
      </c>
      <c r="C28" s="43">
        <v>2761</v>
      </c>
      <c r="D28" s="43">
        <v>3511</v>
      </c>
      <c r="E28" s="43">
        <v>3671.4</v>
      </c>
      <c r="F28" s="27">
        <f t="shared" si="0"/>
        <v>32.973560304237594</v>
      </c>
      <c r="G28" s="16"/>
    </row>
    <row r="29" spans="1:7" ht="31.5" customHeight="1" hidden="1">
      <c r="A29" s="6" t="s">
        <v>190</v>
      </c>
      <c r="B29" s="7" t="s">
        <v>191</v>
      </c>
      <c r="C29" s="43">
        <v>0</v>
      </c>
      <c r="D29" s="43">
        <v>0</v>
      </c>
      <c r="E29" s="43">
        <v>0.7</v>
      </c>
      <c r="F29" s="27"/>
      <c r="G29" s="16"/>
    </row>
    <row r="30" spans="1:7" ht="15" hidden="1">
      <c r="A30" s="6" t="s">
        <v>24</v>
      </c>
      <c r="B30" s="7" t="s">
        <v>25</v>
      </c>
      <c r="C30" s="43">
        <v>43599</v>
      </c>
      <c r="D30" s="43">
        <v>43599</v>
      </c>
      <c r="E30" s="43">
        <v>43689.3</v>
      </c>
      <c r="F30" s="27">
        <f t="shared" si="0"/>
        <v>0.20711484208352715</v>
      </c>
      <c r="G30" s="16"/>
    </row>
    <row r="31" spans="1:7" s="15" customFormat="1" ht="30.75" hidden="1">
      <c r="A31" s="3" t="s">
        <v>102</v>
      </c>
      <c r="B31" s="4" t="s">
        <v>26</v>
      </c>
      <c r="C31" s="42">
        <f>SUM(C32)</f>
        <v>2500</v>
      </c>
      <c r="D31" s="42">
        <f>SUM(D32)</f>
        <v>3000</v>
      </c>
      <c r="E31" s="42">
        <f>SUM(E32)</f>
        <v>5344.6</v>
      </c>
      <c r="F31" s="28">
        <f t="shared" si="0"/>
        <v>113.78400000000002</v>
      </c>
      <c r="G31" s="16" t="s">
        <v>192</v>
      </c>
    </row>
    <row r="32" spans="1:7" ht="15" hidden="1">
      <c r="A32" s="6" t="s">
        <v>51</v>
      </c>
      <c r="B32" s="7" t="s">
        <v>47</v>
      </c>
      <c r="C32" s="43">
        <v>2500</v>
      </c>
      <c r="D32" s="43">
        <v>3000</v>
      </c>
      <c r="E32" s="43">
        <v>5344.6</v>
      </c>
      <c r="F32" s="27">
        <f t="shared" si="0"/>
        <v>113.78400000000002</v>
      </c>
      <c r="G32" s="16"/>
    </row>
    <row r="33" spans="1:7" s="15" customFormat="1" ht="15" hidden="1">
      <c r="A33" s="3" t="s">
        <v>89</v>
      </c>
      <c r="B33" s="4" t="s">
        <v>27</v>
      </c>
      <c r="C33" s="42">
        <f>SUM(C34:C36)</f>
        <v>15726</v>
      </c>
      <c r="D33" s="42">
        <f>SUM(D34:D36)</f>
        <v>15596</v>
      </c>
      <c r="E33" s="42">
        <f>SUM(E34:E36)</f>
        <v>16278.2</v>
      </c>
      <c r="F33" s="28">
        <f t="shared" si="0"/>
        <v>3.511382424011188</v>
      </c>
      <c r="G33" s="14"/>
    </row>
    <row r="34" spans="1:7" ht="46.5" hidden="1">
      <c r="A34" s="6" t="s">
        <v>57</v>
      </c>
      <c r="B34" s="7" t="s">
        <v>58</v>
      </c>
      <c r="C34" s="43">
        <v>15446</v>
      </c>
      <c r="D34" s="43">
        <v>15446</v>
      </c>
      <c r="E34" s="43">
        <v>16123.2</v>
      </c>
      <c r="F34" s="27">
        <f t="shared" si="0"/>
        <v>4.384306616599758</v>
      </c>
      <c r="G34" s="16"/>
    </row>
    <row r="35" spans="1:7" ht="30.75" hidden="1">
      <c r="A35" s="6" t="s">
        <v>59</v>
      </c>
      <c r="B35" s="7" t="s">
        <v>60</v>
      </c>
      <c r="C35" s="43">
        <v>180</v>
      </c>
      <c r="D35" s="43">
        <v>150</v>
      </c>
      <c r="E35" s="43">
        <v>155</v>
      </c>
      <c r="F35" s="27">
        <f t="shared" si="0"/>
        <v>-13.888888888888886</v>
      </c>
      <c r="G35" s="16"/>
    </row>
    <row r="36" spans="1:7" ht="93.75" customHeight="1" hidden="1">
      <c r="A36" s="6" t="s">
        <v>130</v>
      </c>
      <c r="B36" s="10" t="s">
        <v>129</v>
      </c>
      <c r="C36" s="43">
        <v>100</v>
      </c>
      <c r="D36" s="43">
        <v>0</v>
      </c>
      <c r="E36" s="43">
        <v>0</v>
      </c>
      <c r="F36" s="27">
        <f t="shared" si="0"/>
        <v>-100</v>
      </c>
      <c r="G36" s="16"/>
    </row>
    <row r="37" spans="1:7" ht="62.25" hidden="1">
      <c r="A37" s="3" t="s">
        <v>177</v>
      </c>
      <c r="B37" s="4" t="s">
        <v>178</v>
      </c>
      <c r="C37" s="42">
        <f>C38</f>
        <v>0</v>
      </c>
      <c r="D37" s="42">
        <f>D38</f>
        <v>0</v>
      </c>
      <c r="E37" s="42">
        <f>E38</f>
        <v>1.5</v>
      </c>
      <c r="F37" s="27"/>
      <c r="G37" s="16"/>
    </row>
    <row r="38" spans="1:7" s="18" customFormat="1" ht="30.75" hidden="1">
      <c r="A38" s="6" t="s">
        <v>183</v>
      </c>
      <c r="B38" s="7" t="s">
        <v>184</v>
      </c>
      <c r="C38" s="43">
        <v>0</v>
      </c>
      <c r="D38" s="43">
        <v>0</v>
      </c>
      <c r="E38" s="43">
        <v>1.5</v>
      </c>
      <c r="F38" s="27"/>
      <c r="G38" s="17"/>
    </row>
    <row r="39" spans="1:7" s="15" customFormat="1" ht="46.5" hidden="1">
      <c r="A39" s="3" t="s">
        <v>61</v>
      </c>
      <c r="B39" s="4" t="s">
        <v>28</v>
      </c>
      <c r="C39" s="42">
        <f>SUM(C40:C47)</f>
        <v>189470</v>
      </c>
      <c r="D39" s="42">
        <f>SUM(D40:D47)</f>
        <v>266396</v>
      </c>
      <c r="E39" s="42">
        <f>SUM(E40:E47)</f>
        <v>291458.6</v>
      </c>
      <c r="F39" s="28">
        <f t="shared" si="0"/>
        <v>53.82836332928696</v>
      </c>
      <c r="G39" s="16" t="s">
        <v>197</v>
      </c>
    </row>
    <row r="40" spans="1:7" ht="78" hidden="1">
      <c r="A40" s="6" t="s">
        <v>29</v>
      </c>
      <c r="B40" s="7" t="s">
        <v>62</v>
      </c>
      <c r="C40" s="43">
        <v>117000</v>
      </c>
      <c r="D40" s="43">
        <v>90000</v>
      </c>
      <c r="E40" s="43">
        <v>96185.9</v>
      </c>
      <c r="F40" s="27">
        <f t="shared" si="0"/>
        <v>-17.78982905982906</v>
      </c>
      <c r="G40" s="16"/>
    </row>
    <row r="41" spans="1:7" ht="78" hidden="1">
      <c r="A41" s="6" t="s">
        <v>30</v>
      </c>
      <c r="B41" s="7" t="s">
        <v>31</v>
      </c>
      <c r="C41" s="43">
        <v>50000</v>
      </c>
      <c r="D41" s="43">
        <v>142000</v>
      </c>
      <c r="E41" s="43">
        <v>151594.4</v>
      </c>
      <c r="F41" s="27">
        <f t="shared" si="0"/>
        <v>203.18880000000001</v>
      </c>
      <c r="G41" s="16"/>
    </row>
    <row r="42" spans="1:7" ht="62.25" hidden="1">
      <c r="A42" s="6" t="s">
        <v>147</v>
      </c>
      <c r="B42" s="7" t="s">
        <v>148</v>
      </c>
      <c r="C42" s="43">
        <v>120</v>
      </c>
      <c r="D42" s="43">
        <v>60</v>
      </c>
      <c r="E42" s="43">
        <v>180</v>
      </c>
      <c r="F42" s="27">
        <f t="shared" si="0"/>
        <v>50</v>
      </c>
      <c r="G42" s="16"/>
    </row>
    <row r="43" spans="1:7" ht="30.75" hidden="1">
      <c r="A43" s="6" t="s">
        <v>71</v>
      </c>
      <c r="B43" s="7" t="s">
        <v>72</v>
      </c>
      <c r="C43" s="43">
        <v>13000</v>
      </c>
      <c r="D43" s="43">
        <v>23000</v>
      </c>
      <c r="E43" s="43">
        <v>26274.8</v>
      </c>
      <c r="F43" s="27">
        <f t="shared" si="0"/>
        <v>102.11384615384614</v>
      </c>
      <c r="G43" s="16"/>
    </row>
    <row r="44" spans="1:7" ht="46.5" hidden="1">
      <c r="A44" s="6" t="s">
        <v>32</v>
      </c>
      <c r="B44" s="7" t="s">
        <v>33</v>
      </c>
      <c r="C44" s="43">
        <v>0</v>
      </c>
      <c r="D44" s="43">
        <v>594</v>
      </c>
      <c r="E44" s="43">
        <v>594.4</v>
      </c>
      <c r="F44" s="27"/>
      <c r="G44" s="16"/>
    </row>
    <row r="45" spans="1:7" ht="46.5" hidden="1">
      <c r="A45" s="6" t="s">
        <v>34</v>
      </c>
      <c r="B45" s="7" t="s">
        <v>35</v>
      </c>
      <c r="C45" s="43">
        <v>500</v>
      </c>
      <c r="D45" s="43">
        <v>500</v>
      </c>
      <c r="E45" s="43">
        <v>527.6</v>
      </c>
      <c r="F45" s="27">
        <f t="shared" si="0"/>
        <v>5.52000000000001</v>
      </c>
      <c r="G45" s="16"/>
    </row>
    <row r="46" spans="1:7" ht="87.75" customHeight="1" hidden="1">
      <c r="A46" s="6" t="s">
        <v>63</v>
      </c>
      <c r="B46" s="7" t="s">
        <v>64</v>
      </c>
      <c r="C46" s="43">
        <v>1000</v>
      </c>
      <c r="D46" s="43">
        <v>1305</v>
      </c>
      <c r="E46" s="43">
        <v>1486.6</v>
      </c>
      <c r="F46" s="27">
        <f t="shared" si="0"/>
        <v>48.66</v>
      </c>
      <c r="G46" s="16"/>
    </row>
    <row r="47" spans="1:7" ht="111.75" customHeight="1" hidden="1">
      <c r="A47" s="6" t="s">
        <v>149</v>
      </c>
      <c r="B47" s="10" t="s">
        <v>150</v>
      </c>
      <c r="C47" s="43">
        <v>7850</v>
      </c>
      <c r="D47" s="43">
        <v>8937</v>
      </c>
      <c r="E47" s="43">
        <v>14614.9</v>
      </c>
      <c r="F47" s="27">
        <f t="shared" si="0"/>
        <v>86.17707006369426</v>
      </c>
      <c r="G47" s="16"/>
    </row>
    <row r="48" spans="1:7" s="15" customFormat="1" ht="30.75" hidden="1">
      <c r="A48" s="3" t="s">
        <v>90</v>
      </c>
      <c r="B48" s="4" t="s">
        <v>36</v>
      </c>
      <c r="C48" s="42">
        <f>SUM(C49:C51)</f>
        <v>2487</v>
      </c>
      <c r="D48" s="42">
        <f>SUM(D49:D51)</f>
        <v>2169</v>
      </c>
      <c r="E48" s="42">
        <f>SUM(E49:E51)</f>
        <v>2169</v>
      </c>
      <c r="F48" s="27">
        <f t="shared" si="0"/>
        <v>-12.786489746682747</v>
      </c>
      <c r="G48" s="16" t="s">
        <v>196</v>
      </c>
    </row>
    <row r="49" spans="1:7" ht="30.75" hidden="1">
      <c r="A49" s="6" t="s">
        <v>91</v>
      </c>
      <c r="B49" s="7" t="s">
        <v>92</v>
      </c>
      <c r="C49" s="43">
        <v>215</v>
      </c>
      <c r="D49" s="43">
        <v>523.3</v>
      </c>
      <c r="E49" s="43">
        <v>523.3</v>
      </c>
      <c r="F49" s="27">
        <f t="shared" si="0"/>
        <v>143.39534883720927</v>
      </c>
      <c r="G49" s="16"/>
    </row>
    <row r="50" spans="1:7" ht="15" hidden="1">
      <c r="A50" s="6" t="s">
        <v>93</v>
      </c>
      <c r="B50" s="7" t="s">
        <v>94</v>
      </c>
      <c r="C50" s="43">
        <v>2272</v>
      </c>
      <c r="D50" s="43">
        <v>1645.7</v>
      </c>
      <c r="E50" s="43">
        <v>1645.7</v>
      </c>
      <c r="F50" s="27">
        <f t="shared" si="0"/>
        <v>-27.56602112676056</v>
      </c>
      <c r="G50" s="16"/>
    </row>
    <row r="51" spans="1:7" ht="33.75" customHeight="1" hidden="1">
      <c r="A51" s="6" t="s">
        <v>141</v>
      </c>
      <c r="B51" s="7" t="s">
        <v>142</v>
      </c>
      <c r="C51" s="8"/>
      <c r="D51" s="8"/>
      <c r="E51" s="8"/>
      <c r="F51" s="27" t="e">
        <f t="shared" si="0"/>
        <v>#DIV/0!</v>
      </c>
      <c r="G51" s="16"/>
    </row>
    <row r="52" spans="1:7" s="15" customFormat="1" ht="30.75" hidden="1">
      <c r="A52" s="3" t="s">
        <v>37</v>
      </c>
      <c r="B52" s="4" t="s">
        <v>65</v>
      </c>
      <c r="C52" s="42">
        <f>SUM(C53:C55)</f>
        <v>2134</v>
      </c>
      <c r="D52" s="42">
        <f>SUM(D53:D55)</f>
        <v>5799</v>
      </c>
      <c r="E52" s="42">
        <f>SUM(E53:E55)</f>
        <v>7181.7</v>
      </c>
      <c r="F52" s="28">
        <f t="shared" si="0"/>
        <v>236.5370196813496</v>
      </c>
      <c r="G52" s="16"/>
    </row>
    <row r="53" spans="1:7" ht="30.75" hidden="1">
      <c r="A53" s="6" t="s">
        <v>95</v>
      </c>
      <c r="B53" s="7" t="s">
        <v>96</v>
      </c>
      <c r="C53" s="43">
        <v>1270</v>
      </c>
      <c r="D53" s="43">
        <v>736</v>
      </c>
      <c r="E53" s="43">
        <v>867.8</v>
      </c>
      <c r="F53" s="27">
        <f t="shared" si="0"/>
        <v>-31.66929133858268</v>
      </c>
      <c r="G53" s="16"/>
    </row>
    <row r="54" spans="1:7" ht="46.5" hidden="1">
      <c r="A54" s="6" t="s">
        <v>151</v>
      </c>
      <c r="B54" s="7" t="s">
        <v>152</v>
      </c>
      <c r="C54" s="43">
        <v>615</v>
      </c>
      <c r="D54" s="43">
        <v>1721</v>
      </c>
      <c r="E54" s="43">
        <v>1891.4</v>
      </c>
      <c r="F54" s="27">
        <f t="shared" si="0"/>
        <v>207.5447154471545</v>
      </c>
      <c r="G54" s="16"/>
    </row>
    <row r="55" spans="1:7" ht="30.75" hidden="1">
      <c r="A55" s="6" t="s">
        <v>97</v>
      </c>
      <c r="B55" s="7" t="s">
        <v>98</v>
      </c>
      <c r="C55" s="43">
        <v>249</v>
      </c>
      <c r="D55" s="43">
        <v>3342</v>
      </c>
      <c r="E55" s="43">
        <v>4422.5</v>
      </c>
      <c r="F55" s="27">
        <f t="shared" si="0"/>
        <v>1676.1044176706828</v>
      </c>
      <c r="G55" s="16"/>
    </row>
    <row r="56" spans="1:7" s="15" customFormat="1" ht="30.75" hidden="1">
      <c r="A56" s="3" t="s">
        <v>38</v>
      </c>
      <c r="B56" s="4" t="s">
        <v>39</v>
      </c>
      <c r="C56" s="42">
        <f>SUM(C57:C64)</f>
        <v>86555</v>
      </c>
      <c r="D56" s="42">
        <f>SUM(D57:D64)</f>
        <v>182148</v>
      </c>
      <c r="E56" s="42">
        <f>SUM(E57:E64)</f>
        <v>185733.80000000002</v>
      </c>
      <c r="F56" s="28">
        <f t="shared" si="0"/>
        <v>114.58471492114845</v>
      </c>
      <c r="G56" s="16" t="s">
        <v>195</v>
      </c>
    </row>
    <row r="57" spans="1:7" ht="78" hidden="1">
      <c r="A57" s="6" t="s">
        <v>52</v>
      </c>
      <c r="B57" s="7" t="s">
        <v>66</v>
      </c>
      <c r="C57" s="43">
        <v>35000</v>
      </c>
      <c r="D57" s="43">
        <v>39283</v>
      </c>
      <c r="E57" s="43">
        <v>40130.8</v>
      </c>
      <c r="F57" s="27">
        <f t="shared" si="0"/>
        <v>14.659428571428592</v>
      </c>
      <c r="G57" s="16"/>
    </row>
    <row r="58" spans="1:7" ht="99.75" customHeight="1" hidden="1">
      <c r="A58" s="6" t="s">
        <v>153</v>
      </c>
      <c r="B58" s="10" t="s">
        <v>154</v>
      </c>
      <c r="C58" s="43">
        <v>20</v>
      </c>
      <c r="D58" s="43">
        <v>0</v>
      </c>
      <c r="E58" s="43">
        <v>3.4</v>
      </c>
      <c r="F58" s="27"/>
      <c r="G58" s="16"/>
    </row>
    <row r="59" spans="1:7" ht="101.25" customHeight="1" hidden="1">
      <c r="A59" s="6" t="s">
        <v>155</v>
      </c>
      <c r="B59" s="10" t="s">
        <v>156</v>
      </c>
      <c r="C59" s="43">
        <v>5</v>
      </c>
      <c r="D59" s="43">
        <v>4</v>
      </c>
      <c r="E59" s="43">
        <v>5.7</v>
      </c>
      <c r="F59" s="27"/>
      <c r="G59" s="16"/>
    </row>
    <row r="60" spans="1:7" ht="105.75" customHeight="1" hidden="1">
      <c r="A60" s="6" t="s">
        <v>157</v>
      </c>
      <c r="B60" s="10" t="s">
        <v>158</v>
      </c>
      <c r="C60" s="43">
        <v>0</v>
      </c>
      <c r="D60" s="43">
        <v>30</v>
      </c>
      <c r="E60" s="43">
        <v>30.6</v>
      </c>
      <c r="F60" s="27"/>
      <c r="G60" s="16"/>
    </row>
    <row r="61" spans="1:7" ht="46.5" hidden="1">
      <c r="A61" s="6" t="s">
        <v>53</v>
      </c>
      <c r="B61" s="7" t="s">
        <v>54</v>
      </c>
      <c r="C61" s="43">
        <v>11300</v>
      </c>
      <c r="D61" s="43">
        <v>90000</v>
      </c>
      <c r="E61" s="43">
        <v>91924.7</v>
      </c>
      <c r="F61" s="27">
        <f t="shared" si="0"/>
        <v>713.4929203539823</v>
      </c>
      <c r="G61" s="16"/>
    </row>
    <row r="62" spans="1:7" ht="62.25" hidden="1">
      <c r="A62" s="6" t="s">
        <v>55</v>
      </c>
      <c r="B62" s="7" t="s">
        <v>67</v>
      </c>
      <c r="C62" s="43">
        <v>39000</v>
      </c>
      <c r="D62" s="43">
        <v>49200</v>
      </c>
      <c r="E62" s="43">
        <v>49463.7</v>
      </c>
      <c r="F62" s="27">
        <f t="shared" si="0"/>
        <v>26.83</v>
      </c>
      <c r="G62" s="16"/>
    </row>
    <row r="63" spans="1:7" ht="78" hidden="1">
      <c r="A63" s="6" t="s">
        <v>106</v>
      </c>
      <c r="B63" s="10" t="s">
        <v>105</v>
      </c>
      <c r="C63" s="43">
        <v>1030</v>
      </c>
      <c r="D63" s="43">
        <v>2200</v>
      </c>
      <c r="E63" s="43">
        <v>2743.3</v>
      </c>
      <c r="F63" s="27">
        <f t="shared" si="0"/>
        <v>166.3398058252427</v>
      </c>
      <c r="G63" s="16"/>
    </row>
    <row r="64" spans="1:7" ht="72.75" customHeight="1" hidden="1">
      <c r="A64" s="6" t="s">
        <v>159</v>
      </c>
      <c r="B64" s="10" t="s">
        <v>160</v>
      </c>
      <c r="C64" s="43">
        <v>200</v>
      </c>
      <c r="D64" s="43">
        <v>1431</v>
      </c>
      <c r="E64" s="43">
        <v>1431.6</v>
      </c>
      <c r="F64" s="27"/>
      <c r="G64" s="16"/>
    </row>
    <row r="65" spans="1:7" s="15" customFormat="1" ht="51" customHeight="1" hidden="1">
      <c r="A65" s="3" t="s">
        <v>40</v>
      </c>
      <c r="B65" s="4" t="s">
        <v>41</v>
      </c>
      <c r="C65" s="42">
        <v>2925</v>
      </c>
      <c r="D65" s="42">
        <v>3460</v>
      </c>
      <c r="E65" s="42">
        <v>3870.7</v>
      </c>
      <c r="F65" s="28">
        <f t="shared" si="0"/>
        <v>32.33162393162391</v>
      </c>
      <c r="G65" s="16" t="s">
        <v>194</v>
      </c>
    </row>
    <row r="66" spans="1:7" s="15" customFormat="1" ht="15" hidden="1">
      <c r="A66" s="3" t="s">
        <v>42</v>
      </c>
      <c r="B66" s="4" t="s">
        <v>43</v>
      </c>
      <c r="C66" s="42">
        <f>SUM(C67:C69)</f>
        <v>0</v>
      </c>
      <c r="D66" s="42">
        <f>SUM(D67:D69)</f>
        <v>3937</v>
      </c>
      <c r="E66" s="42">
        <f>SUM(E67:E69)</f>
        <v>3937.5</v>
      </c>
      <c r="F66" s="27"/>
      <c r="G66" s="16"/>
    </row>
    <row r="67" spans="1:7" ht="30.75" hidden="1">
      <c r="A67" s="6" t="s">
        <v>68</v>
      </c>
      <c r="B67" s="7" t="s">
        <v>99</v>
      </c>
      <c r="C67" s="43">
        <v>0</v>
      </c>
      <c r="D67" s="43">
        <v>0</v>
      </c>
      <c r="E67" s="43">
        <v>0</v>
      </c>
      <c r="F67" s="27"/>
      <c r="G67" s="16"/>
    </row>
    <row r="68" spans="1:7" ht="15" hidden="1">
      <c r="A68" s="6" t="s">
        <v>69</v>
      </c>
      <c r="B68" s="7" t="s">
        <v>70</v>
      </c>
      <c r="C68" s="43"/>
      <c r="D68" s="43"/>
      <c r="E68" s="43"/>
      <c r="F68" s="27"/>
      <c r="G68" s="16"/>
    </row>
    <row r="69" spans="1:7" ht="62.25" hidden="1">
      <c r="A69" s="6" t="s">
        <v>161</v>
      </c>
      <c r="B69" s="7" t="s">
        <v>162</v>
      </c>
      <c r="C69" s="43">
        <v>0</v>
      </c>
      <c r="D69" s="43">
        <v>3937</v>
      </c>
      <c r="E69" s="43">
        <v>3937.5</v>
      </c>
      <c r="F69" s="27"/>
      <c r="G69" s="16" t="s">
        <v>193</v>
      </c>
    </row>
    <row r="70" spans="1:7" s="15" customFormat="1" ht="15">
      <c r="A70" s="29" t="s">
        <v>0</v>
      </c>
      <c r="B70" s="30" t="s">
        <v>11</v>
      </c>
      <c r="C70" s="5">
        <f>SUM(C71+C99+C100+C101)</f>
        <v>1844768.8834399998</v>
      </c>
      <c r="D70" s="5">
        <f>SUM(D71+D99+D100+D101)</f>
        <v>1802500.32996</v>
      </c>
      <c r="E70" s="5">
        <f>SUM(E71+E99+E100+E101)</f>
        <v>1790833.47811</v>
      </c>
      <c r="F70" s="27">
        <f aca="true" t="shared" si="1" ref="F70:F102">SUM(E70/C70)*100-100</f>
        <v>-2.9236944429279674</v>
      </c>
      <c r="G70" s="14"/>
    </row>
    <row r="71" spans="1:7" ht="30.75">
      <c r="A71" s="31" t="s">
        <v>2</v>
      </c>
      <c r="B71" s="32" t="s">
        <v>1</v>
      </c>
      <c r="C71" s="33">
        <f>SUM(C72+C78+C89+C95)</f>
        <v>1844768.8834399998</v>
      </c>
      <c r="D71" s="33">
        <f>SUM(D72+D78+D89+D95)</f>
        <v>1801981.32996</v>
      </c>
      <c r="E71" s="33">
        <f>SUM(E72+E78+E89+E95)</f>
        <v>1792168.27811</v>
      </c>
      <c r="F71" s="27">
        <f t="shared" si="1"/>
        <v>-2.8513384956880685</v>
      </c>
      <c r="G71" s="16"/>
    </row>
    <row r="72" spans="1:7" ht="30.75">
      <c r="A72" s="31" t="s">
        <v>109</v>
      </c>
      <c r="B72" s="32" t="s">
        <v>3</v>
      </c>
      <c r="C72" s="33">
        <f>SUM(C73+C74+C75+C76+C77)</f>
        <v>28727.300000000003</v>
      </c>
      <c r="D72" s="33">
        <f>SUM(D73+D74+D75+D76+D77)</f>
        <v>83749.5</v>
      </c>
      <c r="E72" s="33">
        <f>SUM(E73+E74+E75+E76+E77)</f>
        <v>83749.5</v>
      </c>
      <c r="F72" s="27">
        <f t="shared" si="1"/>
        <v>191.53279284861435</v>
      </c>
      <c r="G72" s="34"/>
    </row>
    <row r="73" spans="1:7" s="18" customFormat="1" ht="15">
      <c r="A73" s="35" t="s">
        <v>110</v>
      </c>
      <c r="B73" s="34" t="s">
        <v>100</v>
      </c>
      <c r="C73" s="8">
        <v>12771.7</v>
      </c>
      <c r="D73" s="8">
        <v>12771.7</v>
      </c>
      <c r="E73" s="8">
        <v>12771.7</v>
      </c>
      <c r="F73" s="27">
        <f t="shared" si="1"/>
        <v>0</v>
      </c>
      <c r="G73" s="17"/>
    </row>
    <row r="74" spans="1:7" s="18" customFormat="1" ht="30.75">
      <c r="A74" s="35" t="s">
        <v>111</v>
      </c>
      <c r="B74" s="34" t="s">
        <v>4</v>
      </c>
      <c r="C74" s="8">
        <v>15955.6</v>
      </c>
      <c r="D74" s="8">
        <v>15955.6</v>
      </c>
      <c r="E74" s="8">
        <v>15955.6</v>
      </c>
      <c r="F74" s="27">
        <f t="shared" si="1"/>
        <v>0</v>
      </c>
      <c r="G74" s="34"/>
    </row>
    <row r="75" spans="1:7" s="18" customFormat="1" ht="30.75">
      <c r="A75" s="35" t="s">
        <v>201</v>
      </c>
      <c r="B75" s="34" t="s">
        <v>202</v>
      </c>
      <c r="C75" s="8"/>
      <c r="D75" s="8">
        <v>42500</v>
      </c>
      <c r="E75" s="8">
        <v>42500</v>
      </c>
      <c r="F75" s="27"/>
      <c r="G75" s="34"/>
    </row>
    <row r="76" spans="1:7" s="18" customFormat="1" ht="30.75">
      <c r="A76" s="35" t="s">
        <v>203</v>
      </c>
      <c r="B76" s="34" t="s">
        <v>204</v>
      </c>
      <c r="C76" s="8"/>
      <c r="D76" s="8">
        <v>897.2</v>
      </c>
      <c r="E76" s="8">
        <v>897.2</v>
      </c>
      <c r="F76" s="27"/>
      <c r="G76" s="34"/>
    </row>
    <row r="77" spans="1:7" s="18" customFormat="1" ht="15">
      <c r="A77" s="35" t="s">
        <v>179</v>
      </c>
      <c r="B77" s="34" t="s">
        <v>180</v>
      </c>
      <c r="C77" s="8"/>
      <c r="D77" s="8">
        <v>11625</v>
      </c>
      <c r="E77" s="8">
        <v>11625</v>
      </c>
      <c r="F77" s="27"/>
      <c r="G77" s="17"/>
    </row>
    <row r="78" spans="1:7" ht="30.75">
      <c r="A78" s="31" t="s">
        <v>112</v>
      </c>
      <c r="B78" s="32" t="s">
        <v>5</v>
      </c>
      <c r="C78" s="33">
        <f>SUM(C79:C88)</f>
        <v>549790.57044</v>
      </c>
      <c r="D78" s="33">
        <f>SUM(D79:D88)</f>
        <v>446326.38754</v>
      </c>
      <c r="E78" s="33">
        <f>SUM(E79:E88)</f>
        <v>443137.93362000014</v>
      </c>
      <c r="F78" s="27">
        <f t="shared" si="1"/>
        <v>-19.39877519809866</v>
      </c>
      <c r="G78" s="16"/>
    </row>
    <row r="79" spans="1:7" ht="93">
      <c r="A79" s="35" t="s">
        <v>113</v>
      </c>
      <c r="B79" s="34" t="s">
        <v>101</v>
      </c>
      <c r="C79" s="8">
        <v>33446.13</v>
      </c>
      <c r="D79" s="8">
        <v>33446.13</v>
      </c>
      <c r="E79" s="8">
        <v>33446.13</v>
      </c>
      <c r="F79" s="36">
        <f t="shared" si="1"/>
        <v>0</v>
      </c>
      <c r="G79" s="17"/>
    </row>
    <row r="80" spans="1:7" ht="78">
      <c r="A80" s="35" t="s">
        <v>173</v>
      </c>
      <c r="B80" s="34" t="s">
        <v>174</v>
      </c>
      <c r="C80" s="8">
        <v>214400.36</v>
      </c>
      <c r="D80" s="8">
        <v>96611.67602</v>
      </c>
      <c r="E80" s="8">
        <v>96611.6</v>
      </c>
      <c r="F80" s="36">
        <f t="shared" si="1"/>
        <v>-54.938695065623946</v>
      </c>
      <c r="G80" s="17" t="s">
        <v>187</v>
      </c>
    </row>
    <row r="81" spans="1:7" ht="62.25">
      <c r="A81" s="35" t="s">
        <v>205</v>
      </c>
      <c r="B81" s="34" t="s">
        <v>206</v>
      </c>
      <c r="C81" s="8">
        <v>0</v>
      </c>
      <c r="D81" s="8">
        <v>765.41</v>
      </c>
      <c r="E81" s="8">
        <v>593.0099799999999</v>
      </c>
      <c r="F81" s="36"/>
      <c r="G81" s="17"/>
    </row>
    <row r="82" spans="1:7" ht="62.25">
      <c r="A82" s="35" t="s">
        <v>135</v>
      </c>
      <c r="B82" s="34" t="s">
        <v>136</v>
      </c>
      <c r="C82" s="8">
        <v>73022.928</v>
      </c>
      <c r="D82" s="8">
        <v>73022.928</v>
      </c>
      <c r="E82" s="8">
        <v>73022.91801000001</v>
      </c>
      <c r="F82" s="36">
        <f t="shared" si="1"/>
        <v>-1.3680634651791479E-05</v>
      </c>
      <c r="G82" s="17"/>
    </row>
    <row r="83" spans="1:7" ht="31.5" customHeight="1">
      <c r="A83" s="35" t="s">
        <v>127</v>
      </c>
      <c r="B83" s="34" t="s">
        <v>128</v>
      </c>
      <c r="C83" s="8">
        <v>10856.77</v>
      </c>
      <c r="D83" s="8">
        <v>8672.88246</v>
      </c>
      <c r="E83" s="8">
        <v>8641.60748</v>
      </c>
      <c r="F83" s="36">
        <f t="shared" si="1"/>
        <v>-20.403513383814882</v>
      </c>
      <c r="G83" s="17" t="s">
        <v>209</v>
      </c>
    </row>
    <row r="84" spans="1:7" ht="31.5" customHeight="1">
      <c r="A84" s="35" t="s">
        <v>144</v>
      </c>
      <c r="B84" s="34" t="s">
        <v>143</v>
      </c>
      <c r="C84" s="8">
        <v>559.54644</v>
      </c>
      <c r="D84" s="8">
        <v>559.54644</v>
      </c>
      <c r="E84" s="8">
        <v>559.54644</v>
      </c>
      <c r="F84" s="36">
        <f t="shared" si="1"/>
        <v>0</v>
      </c>
      <c r="G84" s="17"/>
    </row>
    <row r="85" spans="1:7" ht="46.5">
      <c r="A85" s="35" t="s">
        <v>115</v>
      </c>
      <c r="B85" s="34" t="s">
        <v>116</v>
      </c>
      <c r="C85" s="8">
        <v>72434.97643000001</v>
      </c>
      <c r="D85" s="8">
        <v>72434.97643000001</v>
      </c>
      <c r="E85" s="8">
        <v>72434.97643000001</v>
      </c>
      <c r="F85" s="36">
        <f t="shared" si="1"/>
        <v>0</v>
      </c>
      <c r="G85" s="17"/>
    </row>
    <row r="86" spans="1:7" ht="78">
      <c r="A86" s="35" t="s">
        <v>207</v>
      </c>
      <c r="B86" s="34" t="s">
        <v>208</v>
      </c>
      <c r="C86" s="8">
        <v>281.25529</v>
      </c>
      <c r="D86" s="8">
        <v>0</v>
      </c>
      <c r="E86" s="8">
        <v>0</v>
      </c>
      <c r="F86" s="36">
        <f t="shared" si="1"/>
        <v>-100</v>
      </c>
      <c r="G86" s="17" t="s">
        <v>210</v>
      </c>
    </row>
    <row r="87" spans="1:7" ht="30.75">
      <c r="A87" s="35" t="s">
        <v>122</v>
      </c>
      <c r="B87" s="34" t="s">
        <v>123</v>
      </c>
      <c r="C87" s="8">
        <v>2561.7</v>
      </c>
      <c r="D87" s="8">
        <v>3167.7</v>
      </c>
      <c r="E87" s="8">
        <v>3167.7</v>
      </c>
      <c r="F87" s="36">
        <f t="shared" si="1"/>
        <v>23.656165827380264</v>
      </c>
      <c r="G87" s="17" t="s">
        <v>211</v>
      </c>
    </row>
    <row r="88" spans="1:7" ht="15">
      <c r="A88" s="35" t="s">
        <v>114</v>
      </c>
      <c r="B88" s="34" t="s">
        <v>6</v>
      </c>
      <c r="C88" s="8">
        <v>142226.90428</v>
      </c>
      <c r="D88" s="8">
        <v>157645.13819</v>
      </c>
      <c r="E88" s="8">
        <v>154660.44528</v>
      </c>
      <c r="F88" s="36">
        <f t="shared" si="1"/>
        <v>8.742045721196519</v>
      </c>
      <c r="G88" s="37"/>
    </row>
    <row r="89" spans="1:7" ht="30.75">
      <c r="A89" s="31" t="s">
        <v>117</v>
      </c>
      <c r="B89" s="32" t="s">
        <v>7</v>
      </c>
      <c r="C89" s="33">
        <f>SUM(C90:C94)</f>
        <v>1212766.70721</v>
      </c>
      <c r="D89" s="33">
        <f>SUM(D90:D94)</f>
        <v>1214425.14627</v>
      </c>
      <c r="E89" s="33">
        <f>SUM(E90:E94)</f>
        <v>1207820.54834</v>
      </c>
      <c r="F89" s="27">
        <f t="shared" si="1"/>
        <v>-0.40784091784468046</v>
      </c>
      <c r="G89" s="16"/>
    </row>
    <row r="90" spans="1:7" ht="30.75">
      <c r="A90" s="35" t="s">
        <v>118</v>
      </c>
      <c r="B90" s="34" t="s">
        <v>8</v>
      </c>
      <c r="C90" s="8">
        <v>1172257.784</v>
      </c>
      <c r="D90" s="8">
        <v>1173916.22306</v>
      </c>
      <c r="E90" s="8">
        <v>1172079.87691</v>
      </c>
      <c r="F90" s="36">
        <f t="shared" si="1"/>
        <v>-0.015176447742817345</v>
      </c>
      <c r="G90" s="17"/>
    </row>
    <row r="91" spans="1:7" ht="78">
      <c r="A91" s="35" t="s">
        <v>119</v>
      </c>
      <c r="B91" s="34" t="s">
        <v>124</v>
      </c>
      <c r="C91" s="8">
        <v>34389.62521</v>
      </c>
      <c r="D91" s="8">
        <v>34389.62521</v>
      </c>
      <c r="E91" s="8">
        <v>29625.27905</v>
      </c>
      <c r="F91" s="36">
        <f t="shared" si="1"/>
        <v>-13.854021760651804</v>
      </c>
      <c r="G91" s="37" t="s">
        <v>188</v>
      </c>
    </row>
    <row r="92" spans="1:7" ht="78">
      <c r="A92" s="35" t="s">
        <v>120</v>
      </c>
      <c r="B92" s="34" t="s">
        <v>73</v>
      </c>
      <c r="C92" s="8">
        <v>6111.798</v>
      </c>
      <c r="D92" s="8">
        <v>6111.798</v>
      </c>
      <c r="E92" s="8">
        <v>6111.798</v>
      </c>
      <c r="F92" s="36">
        <f t="shared" si="1"/>
        <v>0</v>
      </c>
      <c r="G92" s="17"/>
    </row>
    <row r="93" spans="1:7" ht="62.25">
      <c r="A93" s="35" t="s">
        <v>131</v>
      </c>
      <c r="B93" s="34" t="s">
        <v>132</v>
      </c>
      <c r="C93" s="8">
        <v>7.5</v>
      </c>
      <c r="D93" s="8">
        <v>7.5</v>
      </c>
      <c r="E93" s="8">
        <v>3.59438</v>
      </c>
      <c r="F93" s="36">
        <f>SUM(E93/C93)*100-100</f>
        <v>-52.074933333333334</v>
      </c>
      <c r="G93" s="37" t="s">
        <v>188</v>
      </c>
    </row>
    <row r="94" spans="1:7" ht="30.75" hidden="1">
      <c r="A94" s="35" t="s">
        <v>133</v>
      </c>
      <c r="B94" s="34" t="s">
        <v>134</v>
      </c>
      <c r="C94" s="8"/>
      <c r="D94" s="8"/>
      <c r="E94" s="8"/>
      <c r="F94" s="27" t="e">
        <f t="shared" si="1"/>
        <v>#DIV/0!</v>
      </c>
      <c r="G94" s="16"/>
    </row>
    <row r="95" spans="1:7" ht="15">
      <c r="A95" s="31" t="s">
        <v>137</v>
      </c>
      <c r="B95" s="32" t="s">
        <v>138</v>
      </c>
      <c r="C95" s="33">
        <f>SUM(C96:C98)</f>
        <v>53484.30579</v>
      </c>
      <c r="D95" s="33">
        <f>SUM(D96:D98)</f>
        <v>57480.29615</v>
      </c>
      <c r="E95" s="33">
        <f>SUM(E96:E98)</f>
        <v>57460.29615</v>
      </c>
      <c r="F95" s="27">
        <f t="shared" si="1"/>
        <v>7.433938425995976</v>
      </c>
      <c r="G95" s="16"/>
    </row>
    <row r="96" spans="1:7" ht="78">
      <c r="A96" s="35" t="s">
        <v>181</v>
      </c>
      <c r="B96" s="34" t="s">
        <v>182</v>
      </c>
      <c r="C96" s="8">
        <v>8244.98179</v>
      </c>
      <c r="D96" s="8">
        <v>8244.98179</v>
      </c>
      <c r="E96" s="8">
        <v>8244.98179</v>
      </c>
      <c r="F96" s="36">
        <f t="shared" si="1"/>
        <v>0</v>
      </c>
      <c r="G96" s="17"/>
    </row>
    <row r="97" spans="1:7" s="20" customFormat="1" ht="62.25">
      <c r="A97" s="35" t="s">
        <v>139</v>
      </c>
      <c r="B97" s="34" t="s">
        <v>140</v>
      </c>
      <c r="C97" s="8">
        <v>44739.324</v>
      </c>
      <c r="D97" s="8">
        <v>44739.324</v>
      </c>
      <c r="E97" s="8">
        <v>44739.324</v>
      </c>
      <c r="F97" s="36">
        <f t="shared" si="1"/>
        <v>0</v>
      </c>
      <c r="G97" s="38"/>
    </row>
    <row r="98" spans="1:7" s="20" customFormat="1" ht="138.75" customHeight="1">
      <c r="A98" s="35" t="s">
        <v>175</v>
      </c>
      <c r="B98" s="34" t="s">
        <v>176</v>
      </c>
      <c r="C98" s="8">
        <v>500</v>
      </c>
      <c r="D98" s="8">
        <v>4495.990360000001</v>
      </c>
      <c r="E98" s="8">
        <v>4475.990360000001</v>
      </c>
      <c r="F98" s="36">
        <f t="shared" si="1"/>
        <v>795.1980720000001</v>
      </c>
      <c r="G98" s="37" t="s">
        <v>212</v>
      </c>
    </row>
    <row r="99" spans="1:7" s="15" customFormat="1" ht="15">
      <c r="A99" s="29" t="s">
        <v>107</v>
      </c>
      <c r="B99" s="30" t="s">
        <v>108</v>
      </c>
      <c r="C99" s="5"/>
      <c r="D99" s="5">
        <v>519</v>
      </c>
      <c r="E99" s="5">
        <v>519</v>
      </c>
      <c r="F99" s="27"/>
      <c r="G99" s="14"/>
    </row>
    <row r="100" spans="1:7" s="15" customFormat="1" ht="78.75">
      <c r="A100" s="29" t="s">
        <v>48</v>
      </c>
      <c r="B100" s="29" t="s">
        <v>49</v>
      </c>
      <c r="C100" s="5"/>
      <c r="D100" s="5"/>
      <c r="E100" s="5">
        <v>1694.8</v>
      </c>
      <c r="F100" s="27"/>
      <c r="G100" s="14"/>
    </row>
    <row r="101" spans="1:7" s="15" customFormat="1" ht="39">
      <c r="A101" s="29" t="s">
        <v>10</v>
      </c>
      <c r="B101" s="29" t="s">
        <v>9</v>
      </c>
      <c r="C101" s="5"/>
      <c r="D101" s="5"/>
      <c r="E101" s="5">
        <v>-3548.6</v>
      </c>
      <c r="F101" s="27"/>
      <c r="G101" s="14"/>
    </row>
    <row r="102" spans="1:7" s="20" customFormat="1" ht="16.5">
      <c r="A102" s="19"/>
      <c r="B102" s="39" t="s">
        <v>44</v>
      </c>
      <c r="C102" s="40">
        <f>C70+C8</f>
        <v>3135916.88344</v>
      </c>
      <c r="D102" s="40">
        <f>D70+D8</f>
        <v>3382130.32996</v>
      </c>
      <c r="E102" s="40">
        <f>E70+E8</f>
        <v>3488701.7781100003</v>
      </c>
      <c r="F102" s="28">
        <f t="shared" si="1"/>
        <v>11.249816490129888</v>
      </c>
      <c r="G102" s="19"/>
    </row>
  </sheetData>
  <sheetProtection/>
  <mergeCells count="10">
    <mergeCell ref="D5:D6"/>
    <mergeCell ref="F5:F6"/>
    <mergeCell ref="G5:G6"/>
    <mergeCell ref="A1:G1"/>
    <mergeCell ref="A2:G2"/>
    <mergeCell ref="A3:G3"/>
    <mergeCell ref="E5:E6"/>
    <mergeCell ref="A5:A6"/>
    <mergeCell ref="B5:B6"/>
    <mergeCell ref="C5:C6"/>
  </mergeCells>
  <printOptions/>
  <pageMargins left="0.31496062992125984" right="0.1968503937007874" top="0.1968503937007874" bottom="0.1968503937007874" header="0.5118110236220472" footer="0.5118110236220472"/>
  <pageSetup fitToHeight="5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ТФУ г.Октябрьский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Бюджетная инспекция</dc:creator>
  <cp:keywords/>
  <dc:description/>
  <cp:lastModifiedBy>Гульнара Багаманова</cp:lastModifiedBy>
  <cp:lastPrinted>2024-04-26T12:41:29Z</cp:lastPrinted>
  <dcterms:created xsi:type="dcterms:W3CDTF">2012-06-05T11:43:43Z</dcterms:created>
  <dcterms:modified xsi:type="dcterms:W3CDTF">2024-04-27T05:58:09Z</dcterms:modified>
  <cp:category/>
  <cp:version/>
  <cp:contentType/>
  <cp:contentStatus/>
</cp:coreProperties>
</file>